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cn.ds.volvo.net\vghq-got\proj01\003786\Kvartalsrapport\Rellar om redovisningseffekter\"/>
    </mc:Choice>
  </mc:AlternateContent>
  <bookViews>
    <workbookView xWindow="0" yWindow="0" windowWidth="20490" windowHeight="7020"/>
  </bookViews>
  <sheets>
    <sheet name="Q1" sheetId="6" r:id="rId1"/>
    <sheet name="Q2" sheetId="5" r:id="rId2"/>
    <sheet name="Q3" sheetId="4" r:id="rId3"/>
    <sheet name="Q4" sheetId="1" r:id="rId4"/>
    <sheet name="Helåret 2019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2" l="1"/>
  <c r="A17" i="2"/>
  <c r="A16" i="2"/>
  <c r="A15" i="2"/>
  <c r="A14" i="2"/>
  <c r="A13" i="2"/>
  <c r="A12" i="2"/>
  <c r="A11" i="2"/>
  <c r="A10" i="2"/>
  <c r="A9" i="2"/>
  <c r="C8" i="2"/>
  <c r="H8" i="2" s="1"/>
  <c r="A8" i="2"/>
  <c r="A7" i="2"/>
  <c r="C6" i="2"/>
  <c r="H6" i="2" s="1"/>
  <c r="A6" i="2"/>
  <c r="H5" i="2"/>
  <c r="A5" i="2"/>
  <c r="A4" i="2"/>
  <c r="A3" i="2"/>
  <c r="A18" i="1"/>
  <c r="A17" i="1"/>
  <c r="A16" i="1"/>
  <c r="A15" i="1"/>
  <c r="A14" i="1"/>
  <c r="A13" i="1"/>
  <c r="A12" i="1"/>
  <c r="A11" i="1"/>
  <c r="A10" i="1"/>
  <c r="A9" i="1"/>
  <c r="C8" i="1"/>
  <c r="H8" i="1" s="1"/>
  <c r="A8" i="1"/>
  <c r="A7" i="1"/>
  <c r="C6" i="1"/>
  <c r="H6" i="1" s="1"/>
  <c r="A6" i="1"/>
  <c r="H5" i="1"/>
  <c r="A5" i="1"/>
  <c r="A4" i="1"/>
  <c r="A3" i="1"/>
  <c r="H5" i="5"/>
  <c r="C8" i="5"/>
  <c r="H8" i="5" s="1"/>
  <c r="C6" i="5"/>
  <c r="H6" i="5" s="1"/>
  <c r="H5" i="4"/>
  <c r="C8" i="4"/>
  <c r="H8" i="4" s="1"/>
  <c r="C6" i="4"/>
  <c r="H6" i="4" s="1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</calcChain>
</file>

<file path=xl/sharedStrings.xml><?xml version="1.0" encoding="utf-8"?>
<sst xmlns="http://schemas.openxmlformats.org/spreadsheetml/2006/main" count="475" uniqueCount="149">
  <si>
    <t xml:space="preserve">KONCERNENS RESULTATRÄKNING </t>
  </si>
  <si>
    <t>Industriverksamheten</t>
  </si>
  <si>
    <t>Volvokoncernen</t>
  </si>
  <si>
    <t>104.158</t>
  </si>
  <si>
    <t>-459</t>
  </si>
  <si>
    <t>107.208</t>
  </si>
  <si>
    <t>-78.810</t>
  </si>
  <si>
    <t>-80.540</t>
  </si>
  <si>
    <t>25.348</t>
  </si>
  <si>
    <t>-</t>
  </si>
  <si>
    <t>26.667</t>
  </si>
  <si>
    <t>-4.125</t>
  </si>
  <si>
    <t>-7.235</t>
  </si>
  <si>
    <t>-7.853</t>
  </si>
  <si>
    <t>-1.471</t>
  </si>
  <si>
    <t>-1.474</t>
  </si>
  <si>
    <t>600</t>
  </si>
  <si>
    <t>503</t>
  </si>
  <si>
    <t>425</t>
  </si>
  <si>
    <t>18</t>
  </si>
  <si>
    <t>13.560</t>
  </si>
  <si>
    <t>14.162</t>
  </si>
  <si>
    <t>73</t>
  </si>
  <si>
    <t>-454</t>
  </si>
  <si>
    <t>-455</t>
  </si>
  <si>
    <t>-500</t>
  </si>
  <si>
    <t>12.679</t>
  </si>
  <si>
    <t>13.280</t>
  </si>
  <si>
    <t>-2.361</t>
  </si>
  <si>
    <t>-2.517</t>
  </si>
  <si>
    <t>10.318</t>
  </si>
  <si>
    <t>10.763</t>
  </si>
  <si>
    <t>Periodens resultat</t>
  </si>
  <si>
    <t>Tidigare redovisat</t>
  </si>
  <si>
    <t>Omföring</t>
  </si>
  <si>
    <t>Efter omföring</t>
  </si>
  <si>
    <t>117.310</t>
  </si>
  <si>
    <t>-89.176</t>
  </si>
  <si>
    <t>28.134</t>
  </si>
  <si>
    <t>-4.814</t>
  </si>
  <si>
    <t>-7.821</t>
  </si>
  <si>
    <t>-1.472</t>
  </si>
  <si>
    <t>-305</t>
  </si>
  <si>
    <t>476</t>
  </si>
  <si>
    <t>222</t>
  </si>
  <si>
    <t>14.419</t>
  </si>
  <si>
    <t>85</t>
  </si>
  <si>
    <t>-458</t>
  </si>
  <si>
    <t>-168</t>
  </si>
  <si>
    <t>13.879</t>
  </si>
  <si>
    <t>-3.046</t>
  </si>
  <si>
    <t>10.832</t>
  </si>
  <si>
    <t>-167</t>
  </si>
  <si>
    <t>120.694</t>
  </si>
  <si>
    <t>-91.116</t>
  </si>
  <si>
    <t>29.578</t>
  </si>
  <si>
    <t>-8.456</t>
  </si>
  <si>
    <t>-1.476</t>
  </si>
  <si>
    <t>-425</t>
  </si>
  <si>
    <t>15.105</t>
  </si>
  <si>
    <t>86</t>
  </si>
  <si>
    <t>14.566</t>
  </si>
  <si>
    <t>-3.213</t>
  </si>
  <si>
    <t>11.352</t>
  </si>
  <si>
    <t>95.167</t>
  </si>
  <si>
    <t>-72.379</t>
  </si>
  <si>
    <t>22.788</t>
  </si>
  <si>
    <t>-4.251</t>
  </si>
  <si>
    <t>-7.347</t>
  </si>
  <si>
    <t>-1.330</t>
  </si>
  <si>
    <t>-15</t>
  </si>
  <si>
    <t>227</t>
  </si>
  <si>
    <t>39</t>
  </si>
  <si>
    <t>10.111</t>
  </si>
  <si>
    <t>82</t>
  </si>
  <si>
    <t>-376</t>
  </si>
  <si>
    <t>-463</t>
  </si>
  <si>
    <t>9.354</t>
  </si>
  <si>
    <t>-2.357</t>
  </si>
  <si>
    <t>6.998</t>
  </si>
  <si>
    <t>98.723</t>
  </si>
  <si>
    <t>-74.461</t>
  </si>
  <si>
    <t>24.263</t>
  </si>
  <si>
    <t>-7.973</t>
  </si>
  <si>
    <t>-1.333</t>
  </si>
  <si>
    <t>-86</t>
  </si>
  <si>
    <t>10.885</t>
  </si>
  <si>
    <t>10.129</t>
  </si>
  <si>
    <t>-2.580</t>
  </si>
  <si>
    <t>7.549</t>
  </si>
  <si>
    <t>101.727</t>
  </si>
  <si>
    <t>-78.690</t>
  </si>
  <si>
    <t>23.037</t>
  </si>
  <si>
    <t>-5.348</t>
  </si>
  <si>
    <t>-8.080</t>
  </si>
  <si>
    <t>-1.614</t>
  </si>
  <si>
    <t>-50</t>
  </si>
  <si>
    <t>731</t>
  </si>
  <si>
    <t>6</t>
  </si>
  <si>
    <t>8.681</t>
  </si>
  <si>
    <t>79</t>
  </si>
  <si>
    <t>-385</t>
  </si>
  <si>
    <t>-215</t>
  </si>
  <si>
    <t>8.160</t>
  </si>
  <si>
    <t>-1.886</t>
  </si>
  <si>
    <t>6.274</t>
  </si>
  <si>
    <t>105.355</t>
  </si>
  <si>
    <t>-80.778</t>
  </si>
  <si>
    <t>24.578</t>
  </si>
  <si>
    <t>-8.756</t>
  </si>
  <si>
    <t>-1.618</t>
  </si>
  <si>
    <t>-213</t>
  </si>
  <si>
    <t>9.379</t>
  </si>
  <si>
    <t>8.857</t>
  </si>
  <si>
    <t>-2.027</t>
  </si>
  <si>
    <t>6.831</t>
  </si>
  <si>
    <t>418.361</t>
  </si>
  <si>
    <t>-319.055</t>
  </si>
  <si>
    <t>99.306</t>
  </si>
  <si>
    <t>-18.539</t>
  </si>
  <si>
    <t>-30.483</t>
  </si>
  <si>
    <t>-5.887</t>
  </si>
  <si>
    <t>230</t>
  </si>
  <si>
    <t>1.859</t>
  </si>
  <si>
    <t>285</t>
  </si>
  <si>
    <t>46.771</t>
  </si>
  <si>
    <t>320</t>
  </si>
  <si>
    <t>-1.673</t>
  </si>
  <si>
    <t>-1.346</t>
  </si>
  <si>
    <t>44.071</t>
  </si>
  <si>
    <t>-9.650</t>
  </si>
  <si>
    <t>34.422</t>
  </si>
  <si>
    <t>431.980</t>
  </si>
  <si>
    <t>-326.895</t>
  </si>
  <si>
    <t>105.085</t>
  </si>
  <si>
    <t>-33.037</t>
  </si>
  <si>
    <t>-5.901</t>
  </si>
  <si>
    <t>-221</t>
  </si>
  <si>
    <t>49.531</t>
  </si>
  <si>
    <t>-1.674</t>
  </si>
  <si>
    <t>-1.345</t>
  </si>
  <si>
    <t>46.832</t>
  </si>
  <si>
    <t>-10.337</t>
  </si>
  <si>
    <t>36.495</t>
  </si>
  <si>
    <t>Kvartal 1/2019</t>
  </si>
  <si>
    <t>Kvartal 2/2019</t>
  </si>
  <si>
    <t>Kvartal 4/2019</t>
  </si>
  <si>
    <t>Kvartal 3/2019</t>
  </si>
  <si>
    <t>Helår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</si>
</sst>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&quot;-&quot;"/>
    <numFmt numFmtId="165" formatCode="#,##0.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sz val="8"/>
      <color theme="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rgb="FFB6C9D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theme="0" tint="-4.9989318521683403E-2"/>
      </top>
      <bottom/>
      <diagonal/>
    </border>
    <border>
      <left/>
      <right/>
      <top style="thin">
        <color theme="0" tint="-0.499984740745262"/>
      </top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" fontId="3" fillId="2" borderId="0" applyNumberFormat="0" applyFill="0" applyBorder="0">
      <alignment horizontal="right"/>
    </xf>
  </cellStyleXfs>
  <cellXfs count="77">
    <xf numFmtId="0" fontId="0" fillId="0" borderId="0" xfId="0"/>
    <xf numFmtId="0" fontId="4" fillId="3" borderId="0" xfId="1" applyNumberFormat="1" applyFont="1" applyFill="1" applyAlignment="1">
      <alignment horizontal="left"/>
    </xf>
    <xf numFmtId="0" fontId="4" fillId="3" borderId="0" xfId="0" applyFont="1" applyFill="1" applyBorder="1" applyAlignment="1">
      <alignment horizontal="right" wrapText="1"/>
    </xf>
    <xf numFmtId="0" fontId="4" fillId="3" borderId="0" xfId="0" quotePrefix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horizontal="left" vertical="top"/>
    </xf>
    <xf numFmtId="164" fontId="5" fillId="0" borderId="2" xfId="0" applyNumberFormat="1" applyFont="1" applyFill="1" applyBorder="1" applyAlignment="1">
      <alignment horizontal="right" vertical="top" wrapText="1"/>
    </xf>
    <xf numFmtId="3" fontId="4" fillId="0" borderId="3" xfId="0" applyNumberFormat="1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left" wrapText="1"/>
    </xf>
    <xf numFmtId="3" fontId="4" fillId="0" borderId="3" xfId="0" applyNumberFormat="1" applyFont="1" applyFill="1" applyBorder="1" applyAlignment="1">
      <alignment horizontal="left" vertical="top"/>
    </xf>
    <xf numFmtId="164" fontId="4" fillId="0" borderId="3" xfId="0" applyNumberFormat="1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lef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0" fontId="5" fillId="3" borderId="0" xfId="0" quotePrefix="1" applyFont="1" applyFill="1" applyBorder="1" applyAlignment="1">
      <alignment horizontal="right" wrapText="1"/>
    </xf>
    <xf numFmtId="164" fontId="5" fillId="4" borderId="0" xfId="0" applyNumberFormat="1" applyFont="1" applyFill="1" applyBorder="1" applyAlignment="1">
      <alignment horizontal="right" wrapText="1"/>
    </xf>
    <xf numFmtId="164" fontId="5" fillId="4" borderId="4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vertical="top" wrapText="1"/>
    </xf>
    <xf numFmtId="3" fontId="4" fillId="0" borderId="3" xfId="0" applyNumberFormat="1" applyFont="1" applyFill="1" applyBorder="1" applyAlignment="1">
      <alignment horizontal="right" wrapText="1"/>
    </xf>
    <xf numFmtId="165" fontId="5" fillId="4" borderId="4" xfId="0" applyNumberFormat="1" applyFont="1" applyFill="1" applyBorder="1" applyAlignment="1">
      <alignment horizontal="right" wrapText="1"/>
    </xf>
    <xf numFmtId="166" fontId="5" fillId="4" borderId="0" xfId="0" applyNumberFormat="1" applyFont="1" applyFill="1" applyBorder="1" applyAlignment="1">
      <alignment horizontal="right" wrapText="1"/>
    </xf>
    <xf numFmtId="166" fontId="5" fillId="4" borderId="4" xfId="0" applyNumberFormat="1" applyFont="1" applyFill="1" applyBorder="1" applyAlignment="1">
      <alignment horizontal="right" wrapText="1"/>
    </xf>
    <xf numFmtId="165" fontId="5" fillId="4" borderId="0" xfId="0" applyNumberFormat="1" applyFont="1" applyFill="1" applyBorder="1" applyAlignment="1">
      <alignment horizontal="right" wrapText="1"/>
    </xf>
    <xf numFmtId="3" fontId="6" fillId="4" borderId="0" xfId="0" applyNumberFormat="1" applyFont="1" applyFill="1" applyBorder="1" applyAlignment="1">
      <alignment horizontal="left"/>
    </xf>
    <xf numFmtId="3" fontId="4" fillId="4" borderId="0" xfId="0" applyNumberFormat="1" applyFont="1" applyFill="1" applyBorder="1" applyAlignment="1">
      <alignment horizontal="right" wrapText="1"/>
    </xf>
    <xf numFmtId="164" fontId="4" fillId="4" borderId="0" xfId="0" applyNumberFormat="1" applyFont="1" applyFill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right" wrapText="1"/>
    </xf>
    <xf numFmtId="164" fontId="4" fillId="4" borderId="1" xfId="0" applyNumberFormat="1" applyFont="1" applyFill="1" applyBorder="1" applyAlignment="1">
      <alignment wrapText="1"/>
    </xf>
    <xf numFmtId="3" fontId="5" fillId="4" borderId="2" xfId="0" applyNumberFormat="1" applyFont="1" applyFill="1" applyBorder="1" applyAlignment="1">
      <alignment horizontal="left" vertical="top"/>
    </xf>
    <xf numFmtId="164" fontId="5" fillId="4" borderId="2" xfId="0" applyNumberFormat="1" applyFont="1" applyFill="1" applyBorder="1" applyAlignment="1">
      <alignment horizontal="right" vertical="top" wrapText="1"/>
    </xf>
    <xf numFmtId="3" fontId="5" fillId="4" borderId="2" xfId="0" applyNumberFormat="1" applyFont="1" applyFill="1" applyBorder="1" applyAlignment="1">
      <alignment horizontal="right" vertical="top" wrapText="1"/>
    </xf>
    <xf numFmtId="3" fontId="4" fillId="4" borderId="3" xfId="0" applyNumberFormat="1" applyFont="1" applyFill="1" applyBorder="1" applyAlignment="1">
      <alignment horizontal="left"/>
    </xf>
    <xf numFmtId="164" fontId="4" fillId="4" borderId="3" xfId="0" applyNumberFormat="1" applyFont="1" applyFill="1" applyBorder="1" applyAlignment="1">
      <alignment horizontal="right" wrapText="1"/>
    </xf>
    <xf numFmtId="3" fontId="4" fillId="4" borderId="3" xfId="0" applyNumberFormat="1" applyFont="1" applyFill="1" applyBorder="1" applyAlignment="1">
      <alignment horizontal="right" wrapText="1"/>
    </xf>
    <xf numFmtId="3" fontId="4" fillId="4" borderId="3" xfId="0" applyNumberFormat="1" applyFont="1" applyFill="1" applyBorder="1" applyAlignment="1">
      <alignment horizontal="left" wrapText="1"/>
    </xf>
    <xf numFmtId="3" fontId="4" fillId="4" borderId="3" xfId="0" applyNumberFormat="1" applyFont="1" applyFill="1" applyBorder="1" applyAlignment="1">
      <alignment horizontal="left" vertical="top"/>
    </xf>
    <xf numFmtId="164" fontId="4" fillId="4" borderId="3" xfId="0" applyNumberFormat="1" applyFont="1" applyFill="1" applyBorder="1" applyAlignment="1">
      <alignment horizontal="right" vertical="top" wrapText="1"/>
    </xf>
    <xf numFmtId="3" fontId="4" fillId="4" borderId="3" xfId="0" applyNumberFormat="1" applyFont="1" applyFill="1" applyBorder="1" applyAlignment="1">
      <alignment horizontal="right" vertical="top" wrapText="1"/>
    </xf>
    <xf numFmtId="164" fontId="4" fillId="4" borderId="3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horizontal="left" vertical="top"/>
    </xf>
    <xf numFmtId="164" fontId="4" fillId="4" borderId="1" xfId="0" applyNumberFormat="1" applyFont="1" applyFill="1" applyBorder="1" applyAlignment="1">
      <alignment horizontal="right" vertical="top" wrapText="1"/>
    </xf>
    <xf numFmtId="3" fontId="4" fillId="4" borderId="1" xfId="0" applyNumberFormat="1" applyFont="1" applyFill="1" applyBorder="1" applyAlignment="1">
      <alignment horizontal="right" vertical="top" wrapText="1"/>
    </xf>
    <xf numFmtId="3" fontId="5" fillId="4" borderId="2" xfId="0" applyNumberFormat="1" applyFont="1" applyFill="1" applyBorder="1" applyAlignment="1">
      <alignment horizontal="left" wrapText="1"/>
    </xf>
    <xf numFmtId="164" fontId="5" fillId="4" borderId="2" xfId="0" applyNumberFormat="1" applyFont="1" applyFill="1" applyBorder="1" applyAlignment="1">
      <alignment horizontal="right" wrapText="1"/>
    </xf>
    <xf numFmtId="3" fontId="5" fillId="4" borderId="2" xfId="0" applyNumberFormat="1" applyFont="1" applyFill="1" applyBorder="1" applyAlignment="1">
      <alignment horizontal="right" wrapText="1"/>
    </xf>
    <xf numFmtId="164" fontId="5" fillId="4" borderId="2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horizontal="left"/>
    </xf>
    <xf numFmtId="3" fontId="5" fillId="4" borderId="2" xfId="0" applyNumberFormat="1" applyFont="1" applyFill="1" applyBorder="1" applyAlignment="1">
      <alignment horizontal="left"/>
    </xf>
    <xf numFmtId="0" fontId="0" fillId="4" borderId="0" xfId="0" applyFill="1"/>
    <xf numFmtId="0" fontId="1" fillId="4" borderId="0" xfId="0" quotePrefix="1" applyFont="1" applyFill="1" applyBorder="1" applyAlignment="1">
      <alignment horizontal="right"/>
    </xf>
    <xf numFmtId="0" fontId="2" fillId="4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right"/>
    </xf>
    <xf numFmtId="0" fontId="5" fillId="3" borderId="0" xfId="1" applyNumberFormat="1" applyFont="1" applyFill="1" applyAlignment="1">
      <alignment horizontal="left"/>
    </xf>
    <xf numFmtId="0" fontId="5" fillId="3" borderId="0" xfId="0" applyFont="1" applyFill="1" applyBorder="1" applyAlignment="1"/>
    <xf numFmtId="0" fontId="2" fillId="4" borderId="0" xfId="0" applyFont="1" applyFill="1" applyBorder="1" applyAlignment="1">
      <alignment vertical="top"/>
    </xf>
    <xf numFmtId="0" fontId="0" fillId="0" borderId="0" xfId="0" applyFill="1" applyBorder="1"/>
    <xf numFmtId="0" fontId="5" fillId="3" borderId="5" xfId="0" applyFont="1" applyFill="1" applyBorder="1" applyAlignment="1">
      <alignment horizontal="center"/>
    </xf>
    <xf numFmtId="0" fontId="7" fillId="0" borderId="5" xfId="0" applyFont="1" applyBorder="1" applyAlignment="1"/>
    <xf numFmtId="0" fontId="7" fillId="0" borderId="5" xfId="0" applyFont="1" applyBorder="1" applyAlignment="1">
      <alignment horizontal="center"/>
    </xf>
    <xf numFmtId="0" fontId="2" fillId="4" borderId="0" xfId="0" applyFont="1" applyFill="1" applyBorder="1" applyAlignment="1">
      <alignment vertical="top"/>
    </xf>
    <xf numFmtId="0" fontId="7" fillId="0" borderId="0" xfId="0" applyFont="1" applyAlignment="1">
      <alignment vertical="top"/>
    </xf>
  </cellXfs>
  <cellStyles count="2">
    <cellStyle name="Normal" xfId="0" builtinId="0"/>
    <cellStyle name="Volvo - Huvu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sqref="A1:XFD21"/>
    </sheetView>
  </sheetViews>
  <sheetFormatPr defaultRowHeight="15" x14ac:dyDescent="0.25"/>
  <cols>
    <col min="1" max="1" width="32.7109375" customWidth="1"/>
    <col min="4" max="4" width="9.85546875" customWidth="1"/>
    <col min="5" max="5" width="2.140625" customWidth="1"/>
    <col min="6" max="6" width="2.42578125" customWidth="1"/>
    <col min="10" max="10" width="5.7109375" customWidth="1"/>
  </cols>
  <sheetData>
    <row r="1" spans="1:9" ht="15.75" x14ac:dyDescent="0.25">
      <c r="A1" s="70" t="s">
        <v>0</v>
      </c>
      <c r="B1" s="64"/>
      <c r="C1" s="65"/>
      <c r="D1" s="64"/>
      <c r="E1" s="64"/>
      <c r="F1" s="66"/>
      <c r="G1" s="67"/>
      <c r="H1" s="66"/>
      <c r="I1" s="63"/>
    </row>
    <row r="2" spans="1:9" x14ac:dyDescent="0.25">
      <c r="A2" s="68" t="s">
        <v>144</v>
      </c>
      <c r="B2" s="72" t="s">
        <v>1</v>
      </c>
      <c r="C2" s="74"/>
      <c r="D2" s="74"/>
      <c r="E2" s="69"/>
      <c r="F2" s="69"/>
      <c r="G2" s="72" t="s">
        <v>2</v>
      </c>
      <c r="H2" s="73"/>
      <c r="I2" s="73"/>
    </row>
    <row r="3" spans="1:9" ht="23.25" x14ac:dyDescent="0.25">
      <c r="A3" s="1" t="str">
        <f>"Mkr"</f>
        <v>Mkr</v>
      </c>
      <c r="B3" s="2" t="s">
        <v>33</v>
      </c>
      <c r="C3" s="2" t="s">
        <v>34</v>
      </c>
      <c r="D3" s="25" t="s">
        <v>35</v>
      </c>
      <c r="E3" s="3"/>
      <c r="F3" s="25"/>
      <c r="G3" s="2" t="s">
        <v>33</v>
      </c>
      <c r="H3" s="2" t="s">
        <v>34</v>
      </c>
      <c r="I3" s="25" t="s">
        <v>35</v>
      </c>
    </row>
    <row r="4" spans="1:9" x14ac:dyDescent="0.25">
      <c r="A4" s="36" t="str">
        <f>"Nettoomsättning"</f>
        <v>Nettoomsättning</v>
      </c>
      <c r="B4" s="26" t="s">
        <v>3</v>
      </c>
      <c r="C4" s="37" t="s">
        <v>9</v>
      </c>
      <c r="D4" s="26" t="s">
        <v>3</v>
      </c>
      <c r="E4" s="38"/>
      <c r="F4" s="38"/>
      <c r="G4" s="38" t="s">
        <v>5</v>
      </c>
      <c r="H4" s="37" t="s">
        <v>9</v>
      </c>
      <c r="I4" s="26" t="s">
        <v>5</v>
      </c>
    </row>
    <row r="5" spans="1:9" x14ac:dyDescent="0.25">
      <c r="A5" s="39" t="str">
        <f>"Kostnad för sålda produkter"</f>
        <v>Kostnad för sålda produkter</v>
      </c>
      <c r="B5" s="40" t="s">
        <v>6</v>
      </c>
      <c r="C5" s="41">
        <v>227</v>
      </c>
      <c r="D5" s="32">
        <v>-78.582999999999998</v>
      </c>
      <c r="E5" s="40"/>
      <c r="F5" s="42"/>
      <c r="G5" s="40" t="s">
        <v>7</v>
      </c>
      <c r="H5" s="41">
        <v>227</v>
      </c>
      <c r="I5" s="32">
        <v>-80.313000000000002</v>
      </c>
    </row>
    <row r="6" spans="1:9" x14ac:dyDescent="0.25">
      <c r="A6" s="43" t="str">
        <f>"Bruttoresultat"</f>
        <v>Bruttoresultat</v>
      </c>
      <c r="B6" s="44" t="s">
        <v>8</v>
      </c>
      <c r="C6" s="45">
        <v>227</v>
      </c>
      <c r="D6" s="35">
        <v>25.574999999999999</v>
      </c>
      <c r="E6" s="44"/>
      <c r="F6" s="44"/>
      <c r="G6" s="44" t="s">
        <v>10</v>
      </c>
      <c r="H6" s="45">
        <v>227</v>
      </c>
      <c r="I6" s="35">
        <v>26.893999999999998</v>
      </c>
    </row>
    <row r="7" spans="1:9" x14ac:dyDescent="0.25">
      <c r="A7" s="46" t="str">
        <f>"Forsknings- och utvecklingskostnader"</f>
        <v>Forsknings- och utvecklingskostnader</v>
      </c>
      <c r="B7" s="47" t="s">
        <v>11</v>
      </c>
      <c r="C7" s="48" t="s">
        <v>9</v>
      </c>
      <c r="D7" s="26" t="s">
        <v>11</v>
      </c>
      <c r="E7" s="47"/>
      <c r="F7" s="47"/>
      <c r="G7" s="47" t="s">
        <v>11</v>
      </c>
      <c r="H7" s="48" t="s">
        <v>9</v>
      </c>
      <c r="I7" s="26" t="s">
        <v>11</v>
      </c>
    </row>
    <row r="8" spans="1:9" x14ac:dyDescent="0.25">
      <c r="A8" s="49" t="str">
        <f>"Försäljningskostnader"</f>
        <v>Försäljningskostnader</v>
      </c>
      <c r="B8" s="47" t="s">
        <v>12</v>
      </c>
      <c r="C8" s="48">
        <v>-227</v>
      </c>
      <c r="D8" s="35">
        <v>-7.4619999999999997</v>
      </c>
      <c r="E8" s="47"/>
      <c r="F8" s="47"/>
      <c r="G8" s="47" t="s">
        <v>13</v>
      </c>
      <c r="H8" s="41">
        <v>-227</v>
      </c>
      <c r="I8" s="35">
        <v>-8.08</v>
      </c>
    </row>
    <row r="9" spans="1:9" x14ac:dyDescent="0.25">
      <c r="A9" s="50" t="str">
        <f>"Administrationskostnader"</f>
        <v>Administrationskostnader</v>
      </c>
      <c r="B9" s="51" t="s">
        <v>14</v>
      </c>
      <c r="C9" s="52" t="s">
        <v>9</v>
      </c>
      <c r="D9" s="26" t="s">
        <v>14</v>
      </c>
      <c r="E9" s="51"/>
      <c r="F9" s="51"/>
      <c r="G9" s="51" t="s">
        <v>15</v>
      </c>
      <c r="H9" s="52" t="s">
        <v>9</v>
      </c>
      <c r="I9" s="26" t="s">
        <v>15</v>
      </c>
    </row>
    <row r="10" spans="1:9" x14ac:dyDescent="0.25">
      <c r="A10" s="46" t="str">
        <f>"Övriga rörelseintäkter och kostnader"</f>
        <v>Övriga rörelseintäkter och kostnader</v>
      </c>
      <c r="B10" s="47" t="s">
        <v>16</v>
      </c>
      <c r="C10" s="48" t="s">
        <v>9</v>
      </c>
      <c r="D10" s="26" t="s">
        <v>16</v>
      </c>
      <c r="E10" s="47"/>
      <c r="F10" s="47"/>
      <c r="G10" s="47" t="s">
        <v>17</v>
      </c>
      <c r="H10" s="48" t="s">
        <v>9</v>
      </c>
      <c r="I10" s="26" t="s">
        <v>17</v>
      </c>
    </row>
    <row r="11" spans="1:9" ht="23.25" x14ac:dyDescent="0.25">
      <c r="A11" s="49" t="str">
        <f>"Resultat från innehav i joint ventures och  intresseföretag"</f>
        <v>Resultat från innehav i joint ventures och  intresseföretag</v>
      </c>
      <c r="B11" s="47" t="s">
        <v>18</v>
      </c>
      <c r="C11" s="48" t="s">
        <v>9</v>
      </c>
      <c r="D11" s="26" t="s">
        <v>18</v>
      </c>
      <c r="E11" s="47"/>
      <c r="F11" s="53"/>
      <c r="G11" s="47" t="s">
        <v>18</v>
      </c>
      <c r="H11" s="48" t="s">
        <v>9</v>
      </c>
      <c r="I11" s="26" t="s">
        <v>18</v>
      </c>
    </row>
    <row r="12" spans="1:9" x14ac:dyDescent="0.25">
      <c r="A12" s="54" t="str">
        <f>"Resultat från övriga aktieinnehav"</f>
        <v>Resultat från övriga aktieinnehav</v>
      </c>
      <c r="B12" s="55" t="s">
        <v>19</v>
      </c>
      <c r="C12" s="56" t="s">
        <v>9</v>
      </c>
      <c r="D12" s="27" t="s">
        <v>19</v>
      </c>
      <c r="E12" s="55"/>
      <c r="F12" s="55"/>
      <c r="G12" s="55" t="s">
        <v>19</v>
      </c>
      <c r="H12" s="56" t="s">
        <v>9</v>
      </c>
      <c r="I12" s="27" t="s">
        <v>19</v>
      </c>
    </row>
    <row r="13" spans="1:9" x14ac:dyDescent="0.25">
      <c r="A13" s="57" t="str">
        <f>"Rörelseresultat"</f>
        <v>Rörelseresultat</v>
      </c>
      <c r="B13" s="58" t="s">
        <v>20</v>
      </c>
      <c r="C13" s="59" t="s">
        <v>9</v>
      </c>
      <c r="D13" s="26" t="s">
        <v>20</v>
      </c>
      <c r="E13" s="58"/>
      <c r="F13" s="60"/>
      <c r="G13" s="58" t="s">
        <v>21</v>
      </c>
      <c r="H13" s="59" t="s">
        <v>9</v>
      </c>
      <c r="I13" s="26" t="s">
        <v>21</v>
      </c>
    </row>
    <row r="14" spans="1:9" x14ac:dyDescent="0.25">
      <c r="A14" s="46" t="str">
        <f>"Ränteintäkter och liknande resultatposter"</f>
        <v>Ränteintäkter och liknande resultatposter</v>
      </c>
      <c r="B14" s="47" t="s">
        <v>22</v>
      </c>
      <c r="C14" s="48" t="s">
        <v>9</v>
      </c>
      <c r="D14" s="26" t="s">
        <v>22</v>
      </c>
      <c r="E14" s="47"/>
      <c r="F14" s="47"/>
      <c r="G14" s="47" t="s">
        <v>22</v>
      </c>
      <c r="H14" s="48" t="s">
        <v>9</v>
      </c>
      <c r="I14" s="26" t="s">
        <v>22</v>
      </c>
    </row>
    <row r="15" spans="1:9" x14ac:dyDescent="0.25">
      <c r="A15" s="46" t="str">
        <f>"Räntekostnader och liknande resultatposter"</f>
        <v>Räntekostnader och liknande resultatposter</v>
      </c>
      <c r="B15" s="47" t="s">
        <v>23</v>
      </c>
      <c r="C15" s="48" t="s">
        <v>9</v>
      </c>
      <c r="D15" s="26" t="s">
        <v>23</v>
      </c>
      <c r="E15" s="47"/>
      <c r="F15" s="47"/>
      <c r="G15" s="47" t="s">
        <v>24</v>
      </c>
      <c r="H15" s="48" t="s">
        <v>9</v>
      </c>
      <c r="I15" s="26" t="s">
        <v>24</v>
      </c>
    </row>
    <row r="16" spans="1:9" x14ac:dyDescent="0.25">
      <c r="A16" s="61" t="str">
        <f>"Övriga finansiella intäkter och kostnader"</f>
        <v>Övriga finansiella intäkter och kostnader</v>
      </c>
      <c r="B16" s="40" t="s">
        <v>25</v>
      </c>
      <c r="C16" s="41" t="s">
        <v>9</v>
      </c>
      <c r="D16" s="27" t="s">
        <v>25</v>
      </c>
      <c r="E16" s="40"/>
      <c r="F16" s="40"/>
      <c r="G16" s="40" t="s">
        <v>25</v>
      </c>
      <c r="H16" s="41" t="s">
        <v>9</v>
      </c>
      <c r="I16" s="27" t="s">
        <v>25</v>
      </c>
    </row>
    <row r="17" spans="1:9" x14ac:dyDescent="0.25">
      <c r="A17" s="62" t="str">
        <f>"Resultat efter finansiella poster"</f>
        <v>Resultat efter finansiella poster</v>
      </c>
      <c r="B17" s="58" t="s">
        <v>26</v>
      </c>
      <c r="C17" s="59" t="s">
        <v>9</v>
      </c>
      <c r="D17" s="26" t="s">
        <v>26</v>
      </c>
      <c r="E17" s="58"/>
      <c r="F17" s="58"/>
      <c r="G17" s="58" t="s">
        <v>27</v>
      </c>
      <c r="H17" s="59" t="s">
        <v>9</v>
      </c>
      <c r="I17" s="26" t="s">
        <v>27</v>
      </c>
    </row>
    <row r="18" spans="1:9" x14ac:dyDescent="0.25">
      <c r="A18" s="61" t="str">
        <f>"Inkomstskatter"</f>
        <v>Inkomstskatter</v>
      </c>
      <c r="B18" s="40" t="s">
        <v>28</v>
      </c>
      <c r="C18" s="41" t="s">
        <v>9</v>
      </c>
      <c r="D18" s="27" t="s">
        <v>28</v>
      </c>
      <c r="E18" s="40"/>
      <c r="F18" s="40"/>
      <c r="G18" s="40" t="s">
        <v>29</v>
      </c>
      <c r="H18" s="41" t="s">
        <v>9</v>
      </c>
      <c r="I18" s="27" t="s">
        <v>29</v>
      </c>
    </row>
    <row r="19" spans="1:9" x14ac:dyDescent="0.25">
      <c r="A19" s="62" t="s">
        <v>32</v>
      </c>
      <c r="B19" s="58" t="s">
        <v>30</v>
      </c>
      <c r="C19" s="59" t="s">
        <v>9</v>
      </c>
      <c r="D19" s="26" t="s">
        <v>30</v>
      </c>
      <c r="E19" s="58"/>
      <c r="F19" s="58"/>
      <c r="G19" s="58" t="s">
        <v>31</v>
      </c>
      <c r="H19" s="59" t="s">
        <v>9</v>
      </c>
      <c r="I19" s="26" t="s">
        <v>31</v>
      </c>
    </row>
  </sheetData>
  <mergeCells count="2">
    <mergeCell ref="G2:I2"/>
    <mergeCell ref="B2:D2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sqref="A1:XFD21"/>
    </sheetView>
  </sheetViews>
  <sheetFormatPr defaultRowHeight="15" x14ac:dyDescent="0.25"/>
  <cols>
    <col min="1" max="1" width="32.7109375" customWidth="1"/>
    <col min="4" max="4" width="9.85546875" customWidth="1"/>
    <col min="5" max="5" width="2" customWidth="1"/>
    <col min="6" max="6" width="2.140625" customWidth="1"/>
  </cols>
  <sheetData>
    <row r="1" spans="1:9" ht="15.75" x14ac:dyDescent="0.25">
      <c r="A1" s="70" t="s">
        <v>0</v>
      </c>
      <c r="B1" s="64"/>
      <c r="C1" s="65"/>
      <c r="D1" s="64"/>
      <c r="E1" s="64"/>
      <c r="F1" s="66"/>
      <c r="G1" s="67"/>
      <c r="H1" s="66"/>
      <c r="I1" s="63"/>
    </row>
    <row r="2" spans="1:9" x14ac:dyDescent="0.25">
      <c r="A2" s="68" t="s">
        <v>145</v>
      </c>
      <c r="B2" s="72" t="s">
        <v>1</v>
      </c>
      <c r="C2" s="74"/>
      <c r="D2" s="74"/>
      <c r="E2" s="69"/>
      <c r="F2" s="69"/>
      <c r="G2" s="72" t="s">
        <v>2</v>
      </c>
      <c r="H2" s="73"/>
      <c r="I2" s="73"/>
    </row>
    <row r="3" spans="1:9" ht="23.25" x14ac:dyDescent="0.25">
      <c r="A3" s="1" t="str">
        <f>"Mkr"</f>
        <v>Mkr</v>
      </c>
      <c r="B3" s="2" t="s">
        <v>33</v>
      </c>
      <c r="C3" s="2" t="s">
        <v>34</v>
      </c>
      <c r="D3" s="25" t="s">
        <v>35</v>
      </c>
      <c r="E3" s="3"/>
      <c r="F3" s="25"/>
      <c r="G3" s="2" t="s">
        <v>33</v>
      </c>
      <c r="H3" s="2" t="s">
        <v>34</v>
      </c>
      <c r="I3" s="25" t="s">
        <v>35</v>
      </c>
    </row>
    <row r="4" spans="1:9" x14ac:dyDescent="0.25">
      <c r="A4" s="36" t="str">
        <f>"Nettoomsättning"</f>
        <v>Nettoomsättning</v>
      </c>
      <c r="B4" s="26" t="s">
        <v>36</v>
      </c>
      <c r="C4" s="37" t="s">
        <v>9</v>
      </c>
      <c r="D4" s="26" t="s">
        <v>36</v>
      </c>
      <c r="E4" s="38"/>
      <c r="F4" s="38"/>
      <c r="G4" s="38" t="s">
        <v>53</v>
      </c>
      <c r="H4" s="37" t="s">
        <v>9</v>
      </c>
      <c r="I4" s="26" t="s">
        <v>53</v>
      </c>
    </row>
    <row r="5" spans="1:9" x14ac:dyDescent="0.25">
      <c r="A5" s="39" t="str">
        <f>"Kostnad för sålda produkter"</f>
        <v>Kostnad för sålda produkter</v>
      </c>
      <c r="B5" s="40" t="s">
        <v>37</v>
      </c>
      <c r="C5" s="41">
        <v>230</v>
      </c>
      <c r="D5" s="32">
        <v>-88.945999999999998</v>
      </c>
      <c r="E5" s="40"/>
      <c r="F5" s="42"/>
      <c r="G5" s="40" t="s">
        <v>54</v>
      </c>
      <c r="H5" s="41">
        <f>C5</f>
        <v>230</v>
      </c>
      <c r="I5" s="34">
        <v>-90.885999999999996</v>
      </c>
    </row>
    <row r="6" spans="1:9" x14ac:dyDescent="0.25">
      <c r="A6" s="43" t="str">
        <f>"Bruttoresultat"</f>
        <v>Bruttoresultat</v>
      </c>
      <c r="B6" s="44" t="s">
        <v>38</v>
      </c>
      <c r="C6" s="45">
        <f>C5</f>
        <v>230</v>
      </c>
      <c r="D6" s="35">
        <v>28.364000000000001</v>
      </c>
      <c r="E6" s="44"/>
      <c r="F6" s="44"/>
      <c r="G6" s="44" t="s">
        <v>55</v>
      </c>
      <c r="H6" s="45">
        <f>C6</f>
        <v>230</v>
      </c>
      <c r="I6" s="33">
        <v>29.808</v>
      </c>
    </row>
    <row r="7" spans="1:9" x14ac:dyDescent="0.25">
      <c r="A7" s="46" t="str">
        <f>"Forsknings- och utvecklingskostnader"</f>
        <v>Forsknings- och utvecklingskostnader</v>
      </c>
      <c r="B7" s="47" t="s">
        <v>39</v>
      </c>
      <c r="C7" s="48" t="s">
        <v>9</v>
      </c>
      <c r="D7" s="26" t="s">
        <v>39</v>
      </c>
      <c r="E7" s="47"/>
      <c r="F7" s="47"/>
      <c r="G7" s="47" t="s">
        <v>39</v>
      </c>
      <c r="H7" s="48" t="s">
        <v>9</v>
      </c>
      <c r="I7" s="26" t="s">
        <v>39</v>
      </c>
    </row>
    <row r="8" spans="1:9" x14ac:dyDescent="0.25">
      <c r="A8" s="49" t="str">
        <f>"Försäljningskostnader"</f>
        <v>Försäljningskostnader</v>
      </c>
      <c r="B8" s="47" t="s">
        <v>40</v>
      </c>
      <c r="C8" s="48">
        <f>-C5</f>
        <v>-230</v>
      </c>
      <c r="D8" s="35">
        <v>-8.0510000000000002</v>
      </c>
      <c r="E8" s="47"/>
      <c r="F8" s="47"/>
      <c r="G8" s="47" t="s">
        <v>56</v>
      </c>
      <c r="H8" s="41">
        <f>C8</f>
        <v>-230</v>
      </c>
      <c r="I8" s="33">
        <v>-8.6859999999999999</v>
      </c>
    </row>
    <row r="9" spans="1:9" x14ac:dyDescent="0.25">
      <c r="A9" s="50" t="str">
        <f>"Administrationskostnader"</f>
        <v>Administrationskostnader</v>
      </c>
      <c r="B9" s="51" t="s">
        <v>41</v>
      </c>
      <c r="C9" s="52" t="s">
        <v>9</v>
      </c>
      <c r="D9" s="26" t="s">
        <v>41</v>
      </c>
      <c r="E9" s="51"/>
      <c r="F9" s="51"/>
      <c r="G9" s="51" t="s">
        <v>57</v>
      </c>
      <c r="H9" s="52" t="s">
        <v>9</v>
      </c>
      <c r="I9" s="26" t="s">
        <v>57</v>
      </c>
    </row>
    <row r="10" spans="1:9" x14ac:dyDescent="0.25">
      <c r="A10" s="46" t="str">
        <f>"Övriga rörelseintäkter och kostnader"</f>
        <v>Övriga rörelseintäkter och kostnader</v>
      </c>
      <c r="B10" s="47" t="s">
        <v>42</v>
      </c>
      <c r="C10" s="48" t="s">
        <v>9</v>
      </c>
      <c r="D10" s="26" t="s">
        <v>42</v>
      </c>
      <c r="E10" s="47"/>
      <c r="F10" s="47"/>
      <c r="G10" s="47" t="s">
        <v>58</v>
      </c>
      <c r="H10" s="48" t="s">
        <v>9</v>
      </c>
      <c r="I10" s="26" t="s">
        <v>58</v>
      </c>
    </row>
    <row r="11" spans="1:9" ht="23.25" x14ac:dyDescent="0.25">
      <c r="A11" s="49" t="str">
        <f>"Resultat från innehav i joint ventures och  intresseföretag"</f>
        <v>Resultat från innehav i joint ventures och  intresseföretag</v>
      </c>
      <c r="B11" s="47" t="s">
        <v>43</v>
      </c>
      <c r="C11" s="48" t="s">
        <v>9</v>
      </c>
      <c r="D11" s="26" t="s">
        <v>43</v>
      </c>
      <c r="E11" s="47"/>
      <c r="F11" s="53"/>
      <c r="G11" s="47" t="s">
        <v>43</v>
      </c>
      <c r="H11" s="48" t="s">
        <v>9</v>
      </c>
      <c r="I11" s="26" t="s">
        <v>43</v>
      </c>
    </row>
    <row r="12" spans="1:9" x14ac:dyDescent="0.25">
      <c r="A12" s="54" t="str">
        <f>"Resultat från övriga aktieinnehav"</f>
        <v>Resultat från övriga aktieinnehav</v>
      </c>
      <c r="B12" s="55" t="s">
        <v>44</v>
      </c>
      <c r="C12" s="56" t="s">
        <v>9</v>
      </c>
      <c r="D12" s="27" t="s">
        <v>44</v>
      </c>
      <c r="E12" s="55"/>
      <c r="F12" s="55"/>
      <c r="G12" s="55" t="s">
        <v>44</v>
      </c>
      <c r="H12" s="56" t="s">
        <v>9</v>
      </c>
      <c r="I12" s="27" t="s">
        <v>44</v>
      </c>
    </row>
    <row r="13" spans="1:9" x14ac:dyDescent="0.25">
      <c r="A13" s="57" t="str">
        <f>"Rörelseresultat"</f>
        <v>Rörelseresultat</v>
      </c>
      <c r="B13" s="58" t="s">
        <v>45</v>
      </c>
      <c r="C13" s="59" t="s">
        <v>9</v>
      </c>
      <c r="D13" s="26" t="s">
        <v>45</v>
      </c>
      <c r="E13" s="58"/>
      <c r="F13" s="60"/>
      <c r="G13" s="58" t="s">
        <v>59</v>
      </c>
      <c r="H13" s="59" t="s">
        <v>9</v>
      </c>
      <c r="I13" s="26" t="s">
        <v>59</v>
      </c>
    </row>
    <row r="14" spans="1:9" x14ac:dyDescent="0.25">
      <c r="A14" s="46" t="str">
        <f>"Ränteintäkter och liknande resultatposter"</f>
        <v>Ränteintäkter och liknande resultatposter</v>
      </c>
      <c r="B14" s="47" t="s">
        <v>46</v>
      </c>
      <c r="C14" s="48" t="s">
        <v>9</v>
      </c>
      <c r="D14" s="26" t="s">
        <v>46</v>
      </c>
      <c r="E14" s="47"/>
      <c r="F14" s="47"/>
      <c r="G14" s="47" t="s">
        <v>60</v>
      </c>
      <c r="H14" s="48" t="s">
        <v>9</v>
      </c>
      <c r="I14" s="26" t="s">
        <v>60</v>
      </c>
    </row>
    <row r="15" spans="1:9" x14ac:dyDescent="0.25">
      <c r="A15" s="46" t="str">
        <f>"Räntekostnader och liknande resultatposter"</f>
        <v>Räntekostnader och liknande resultatposter</v>
      </c>
      <c r="B15" s="47" t="s">
        <v>47</v>
      </c>
      <c r="C15" s="48" t="s">
        <v>9</v>
      </c>
      <c r="D15" s="26" t="s">
        <v>47</v>
      </c>
      <c r="E15" s="47"/>
      <c r="F15" s="47"/>
      <c r="G15" s="47" t="s">
        <v>4</v>
      </c>
      <c r="H15" s="48" t="s">
        <v>9</v>
      </c>
      <c r="I15" s="26" t="s">
        <v>4</v>
      </c>
    </row>
    <row r="16" spans="1:9" x14ac:dyDescent="0.25">
      <c r="A16" s="61" t="str">
        <f>"Övriga finansiella intäkter och kostnader"</f>
        <v>Övriga finansiella intäkter och kostnader</v>
      </c>
      <c r="B16" s="40" t="s">
        <v>48</v>
      </c>
      <c r="C16" s="41" t="s">
        <v>9</v>
      </c>
      <c r="D16" s="27" t="s">
        <v>48</v>
      </c>
      <c r="E16" s="40"/>
      <c r="F16" s="40"/>
      <c r="G16" s="40" t="s">
        <v>52</v>
      </c>
      <c r="H16" s="41" t="s">
        <v>9</v>
      </c>
      <c r="I16" s="27" t="s">
        <v>52</v>
      </c>
    </row>
    <row r="17" spans="1:9" x14ac:dyDescent="0.25">
      <c r="A17" s="62" t="str">
        <f>"Resultat efter finansiella poster"</f>
        <v>Resultat efter finansiella poster</v>
      </c>
      <c r="B17" s="58" t="s">
        <v>49</v>
      </c>
      <c r="C17" s="59" t="s">
        <v>9</v>
      </c>
      <c r="D17" s="26" t="s">
        <v>49</v>
      </c>
      <c r="E17" s="58"/>
      <c r="F17" s="58"/>
      <c r="G17" s="58" t="s">
        <v>61</v>
      </c>
      <c r="H17" s="59" t="s">
        <v>9</v>
      </c>
      <c r="I17" s="26" t="s">
        <v>61</v>
      </c>
    </row>
    <row r="18" spans="1:9" x14ac:dyDescent="0.25">
      <c r="A18" s="61" t="str">
        <f>"Inkomstskatter"</f>
        <v>Inkomstskatter</v>
      </c>
      <c r="B18" s="40" t="s">
        <v>50</v>
      </c>
      <c r="C18" s="41" t="s">
        <v>9</v>
      </c>
      <c r="D18" s="27" t="s">
        <v>50</v>
      </c>
      <c r="E18" s="40"/>
      <c r="F18" s="40"/>
      <c r="G18" s="40" t="s">
        <v>62</v>
      </c>
      <c r="H18" s="41" t="s">
        <v>9</v>
      </c>
      <c r="I18" s="27" t="s">
        <v>62</v>
      </c>
    </row>
    <row r="19" spans="1:9" x14ac:dyDescent="0.25">
      <c r="A19" s="62" t="s">
        <v>32</v>
      </c>
      <c r="B19" s="58" t="s">
        <v>51</v>
      </c>
      <c r="C19" s="59" t="s">
        <v>9</v>
      </c>
      <c r="D19" s="26" t="s">
        <v>51</v>
      </c>
      <c r="E19" s="58"/>
      <c r="F19" s="58"/>
      <c r="G19" s="58" t="s">
        <v>63</v>
      </c>
      <c r="H19" s="59" t="s">
        <v>9</v>
      </c>
      <c r="I19" s="26" t="s">
        <v>63</v>
      </c>
    </row>
  </sheetData>
  <mergeCells count="2">
    <mergeCell ref="B2:D2"/>
    <mergeCell ref="G2:I2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sqref="A1:XFD21"/>
    </sheetView>
  </sheetViews>
  <sheetFormatPr defaultRowHeight="15" x14ac:dyDescent="0.25"/>
  <cols>
    <col min="1" max="1" width="32.5703125" customWidth="1"/>
    <col min="4" max="4" width="9.85546875" customWidth="1"/>
    <col min="5" max="5" width="2.28515625" customWidth="1"/>
    <col min="6" max="6" width="2.140625" customWidth="1"/>
    <col min="10" max="10" width="6.85546875" customWidth="1"/>
  </cols>
  <sheetData>
    <row r="1" spans="1:9" ht="15.75" x14ac:dyDescent="0.25">
      <c r="A1" s="70" t="s">
        <v>0</v>
      </c>
      <c r="B1" s="64"/>
      <c r="C1" s="65"/>
      <c r="D1" s="64"/>
      <c r="E1" s="64"/>
      <c r="F1" s="66"/>
      <c r="G1" s="67"/>
      <c r="H1" s="66"/>
      <c r="I1" s="63"/>
    </row>
    <row r="2" spans="1:9" x14ac:dyDescent="0.25">
      <c r="A2" s="68" t="s">
        <v>147</v>
      </c>
      <c r="B2" s="72" t="s">
        <v>1</v>
      </c>
      <c r="C2" s="74"/>
      <c r="D2" s="74"/>
      <c r="E2" s="69"/>
      <c r="F2" s="69"/>
      <c r="G2" s="72" t="s">
        <v>2</v>
      </c>
      <c r="H2" s="73"/>
      <c r="I2" s="73"/>
    </row>
    <row r="3" spans="1:9" ht="23.25" x14ac:dyDescent="0.25">
      <c r="A3" s="1" t="str">
        <f>"Mkr"</f>
        <v>Mkr</v>
      </c>
      <c r="B3" s="2" t="s">
        <v>33</v>
      </c>
      <c r="C3" s="2" t="s">
        <v>34</v>
      </c>
      <c r="D3" s="25" t="s">
        <v>35</v>
      </c>
      <c r="E3" s="3"/>
      <c r="F3" s="25"/>
      <c r="G3" s="2" t="s">
        <v>33</v>
      </c>
      <c r="H3" s="2" t="s">
        <v>34</v>
      </c>
      <c r="I3" s="25" t="s">
        <v>35</v>
      </c>
    </row>
    <row r="4" spans="1:9" x14ac:dyDescent="0.25">
      <c r="A4" s="36" t="str">
        <f>"Nettoomsättning"</f>
        <v>Nettoomsättning</v>
      </c>
      <c r="B4" s="26" t="s">
        <v>64</v>
      </c>
      <c r="C4" s="37" t="s">
        <v>9</v>
      </c>
      <c r="D4" s="26" t="s">
        <v>64</v>
      </c>
      <c r="E4" s="38"/>
      <c r="F4" s="38"/>
      <c r="G4" s="38" t="s">
        <v>80</v>
      </c>
      <c r="H4" s="37" t="s">
        <v>9</v>
      </c>
      <c r="I4" s="26" t="s">
        <v>80</v>
      </c>
    </row>
    <row r="5" spans="1:9" x14ac:dyDescent="0.25">
      <c r="A5" s="39" t="str">
        <f>"Kostnad för sålda produkter"</f>
        <v>Kostnad för sålda produkter</v>
      </c>
      <c r="B5" s="40" t="s">
        <v>65</v>
      </c>
      <c r="C5" s="41">
        <v>558</v>
      </c>
      <c r="D5" s="32">
        <v>-71.820999999999998</v>
      </c>
      <c r="E5" s="40"/>
      <c r="F5" s="42"/>
      <c r="G5" s="40" t="s">
        <v>81</v>
      </c>
      <c r="H5" s="41">
        <f>C5</f>
        <v>558</v>
      </c>
      <c r="I5" s="34">
        <v>-73.903000000000006</v>
      </c>
    </row>
    <row r="6" spans="1:9" x14ac:dyDescent="0.25">
      <c r="A6" s="43" t="str">
        <f>"Bruttoresultat"</f>
        <v>Bruttoresultat</v>
      </c>
      <c r="B6" s="44" t="s">
        <v>66</v>
      </c>
      <c r="C6" s="45">
        <f>C5</f>
        <v>558</v>
      </c>
      <c r="D6" s="35">
        <v>23.346</v>
      </c>
      <c r="E6" s="44"/>
      <c r="F6" s="44"/>
      <c r="G6" s="44" t="s">
        <v>82</v>
      </c>
      <c r="H6" s="45">
        <f>C6</f>
        <v>558</v>
      </c>
      <c r="I6" s="33">
        <v>24.821000000000002</v>
      </c>
    </row>
    <row r="7" spans="1:9" x14ac:dyDescent="0.25">
      <c r="A7" s="46" t="str">
        <f>"Forsknings- och utvecklingskostnader"</f>
        <v>Forsknings- och utvecklingskostnader</v>
      </c>
      <c r="B7" s="47" t="s">
        <v>67</v>
      </c>
      <c r="C7" s="48" t="s">
        <v>9</v>
      </c>
      <c r="D7" s="26" t="s">
        <v>67</v>
      </c>
      <c r="E7" s="47"/>
      <c r="F7" s="47"/>
      <c r="G7" s="47" t="s">
        <v>67</v>
      </c>
      <c r="H7" s="48" t="s">
        <v>9</v>
      </c>
      <c r="I7" s="26" t="s">
        <v>67</v>
      </c>
    </row>
    <row r="8" spans="1:9" x14ac:dyDescent="0.25">
      <c r="A8" s="49" t="str">
        <f>"Försäljningskostnader"</f>
        <v>Försäljningskostnader</v>
      </c>
      <c r="B8" s="47" t="s">
        <v>68</v>
      </c>
      <c r="C8" s="48">
        <f>-C5</f>
        <v>-558</v>
      </c>
      <c r="D8" s="35">
        <v>-7.9050000000000002</v>
      </c>
      <c r="E8" s="47"/>
      <c r="F8" s="47"/>
      <c r="G8" s="47" t="s">
        <v>83</v>
      </c>
      <c r="H8" s="41">
        <f>C8</f>
        <v>-558</v>
      </c>
      <c r="I8" s="33">
        <v>-8.5310000000000006</v>
      </c>
    </row>
    <row r="9" spans="1:9" x14ac:dyDescent="0.25">
      <c r="A9" s="50" t="str">
        <f>"Administrationskostnader"</f>
        <v>Administrationskostnader</v>
      </c>
      <c r="B9" s="51" t="s">
        <v>69</v>
      </c>
      <c r="C9" s="52" t="s">
        <v>9</v>
      </c>
      <c r="D9" s="26" t="s">
        <v>69</v>
      </c>
      <c r="E9" s="51"/>
      <c r="F9" s="51"/>
      <c r="G9" s="51" t="s">
        <v>84</v>
      </c>
      <c r="H9" s="52" t="s">
        <v>9</v>
      </c>
      <c r="I9" s="26" t="s">
        <v>84</v>
      </c>
    </row>
    <row r="10" spans="1:9" x14ac:dyDescent="0.25">
      <c r="A10" s="46" t="str">
        <f>"Övriga rörelseintäkter och kostnader"</f>
        <v>Övriga rörelseintäkter och kostnader</v>
      </c>
      <c r="B10" s="47" t="s">
        <v>70</v>
      </c>
      <c r="C10" s="48" t="s">
        <v>9</v>
      </c>
      <c r="D10" s="26" t="s">
        <v>70</v>
      </c>
      <c r="E10" s="47"/>
      <c r="F10" s="47"/>
      <c r="G10" s="47" t="s">
        <v>85</v>
      </c>
      <c r="H10" s="48" t="s">
        <v>9</v>
      </c>
      <c r="I10" s="26" t="s">
        <v>85</v>
      </c>
    </row>
    <row r="11" spans="1:9" ht="23.25" x14ac:dyDescent="0.25">
      <c r="A11" s="49" t="str">
        <f>"Resultat från innehav i joint ventures och  intresseföretag"</f>
        <v>Resultat från innehav i joint ventures och  intresseföretag</v>
      </c>
      <c r="B11" s="47" t="s">
        <v>71</v>
      </c>
      <c r="C11" s="48" t="s">
        <v>9</v>
      </c>
      <c r="D11" s="26" t="s">
        <v>71</v>
      </c>
      <c r="E11" s="47"/>
      <c r="F11" s="53"/>
      <c r="G11" s="47" t="s">
        <v>71</v>
      </c>
      <c r="H11" s="48" t="s">
        <v>9</v>
      </c>
      <c r="I11" s="26" t="s">
        <v>71</v>
      </c>
    </row>
    <row r="12" spans="1:9" x14ac:dyDescent="0.25">
      <c r="A12" s="54" t="str">
        <f>"Resultat från övriga aktieinnehav"</f>
        <v>Resultat från övriga aktieinnehav</v>
      </c>
      <c r="B12" s="55" t="s">
        <v>72</v>
      </c>
      <c r="C12" s="56" t="s">
        <v>9</v>
      </c>
      <c r="D12" s="27" t="s">
        <v>72</v>
      </c>
      <c r="E12" s="55"/>
      <c r="F12" s="55"/>
      <c r="G12" s="55" t="s">
        <v>72</v>
      </c>
      <c r="H12" s="56" t="s">
        <v>9</v>
      </c>
      <c r="I12" s="27" t="s">
        <v>72</v>
      </c>
    </row>
    <row r="13" spans="1:9" x14ac:dyDescent="0.25">
      <c r="A13" s="57" t="str">
        <f>"Rörelseresultat"</f>
        <v>Rörelseresultat</v>
      </c>
      <c r="B13" s="58" t="s">
        <v>73</v>
      </c>
      <c r="C13" s="59" t="s">
        <v>9</v>
      </c>
      <c r="D13" s="26" t="s">
        <v>73</v>
      </c>
      <c r="E13" s="58"/>
      <c r="F13" s="60"/>
      <c r="G13" s="58" t="s">
        <v>86</v>
      </c>
      <c r="H13" s="59" t="s">
        <v>9</v>
      </c>
      <c r="I13" s="26" t="s">
        <v>86</v>
      </c>
    </row>
    <row r="14" spans="1:9" x14ac:dyDescent="0.25">
      <c r="A14" s="46" t="str">
        <f>"Ränteintäkter och liknande resultatposter"</f>
        <v>Ränteintäkter och liknande resultatposter</v>
      </c>
      <c r="B14" s="47" t="s">
        <v>74</v>
      </c>
      <c r="C14" s="48" t="s">
        <v>9</v>
      </c>
      <c r="D14" s="26" t="s">
        <v>74</v>
      </c>
      <c r="E14" s="47"/>
      <c r="F14" s="47"/>
      <c r="G14" s="47" t="s">
        <v>74</v>
      </c>
      <c r="H14" s="48" t="s">
        <v>9</v>
      </c>
      <c r="I14" s="26" t="s">
        <v>74</v>
      </c>
    </row>
    <row r="15" spans="1:9" x14ac:dyDescent="0.25">
      <c r="A15" s="46" t="str">
        <f>"Räntekostnader och liknande resultatposter"</f>
        <v>Räntekostnader och liknande resultatposter</v>
      </c>
      <c r="B15" s="47" t="s">
        <v>75</v>
      </c>
      <c r="C15" s="48" t="s">
        <v>9</v>
      </c>
      <c r="D15" s="26" t="s">
        <v>75</v>
      </c>
      <c r="E15" s="47"/>
      <c r="F15" s="47"/>
      <c r="G15" s="47" t="s">
        <v>75</v>
      </c>
      <c r="H15" s="48" t="s">
        <v>9</v>
      </c>
      <c r="I15" s="26" t="s">
        <v>75</v>
      </c>
    </row>
    <row r="16" spans="1:9" x14ac:dyDescent="0.25">
      <c r="A16" s="61" t="str">
        <f>"Övriga finansiella intäkter och kostnader"</f>
        <v>Övriga finansiella intäkter och kostnader</v>
      </c>
      <c r="B16" s="40" t="s">
        <v>76</v>
      </c>
      <c r="C16" s="41" t="s">
        <v>9</v>
      </c>
      <c r="D16" s="27" t="s">
        <v>76</v>
      </c>
      <c r="E16" s="40"/>
      <c r="F16" s="40"/>
      <c r="G16" s="40" t="s">
        <v>76</v>
      </c>
      <c r="H16" s="41" t="s">
        <v>9</v>
      </c>
      <c r="I16" s="27" t="s">
        <v>76</v>
      </c>
    </row>
    <row r="17" spans="1:9" x14ac:dyDescent="0.25">
      <c r="A17" s="62" t="str">
        <f>"Resultat efter finansiella poster"</f>
        <v>Resultat efter finansiella poster</v>
      </c>
      <c r="B17" s="58" t="s">
        <v>77</v>
      </c>
      <c r="C17" s="59" t="s">
        <v>9</v>
      </c>
      <c r="D17" s="26" t="s">
        <v>77</v>
      </c>
      <c r="E17" s="58"/>
      <c r="F17" s="58"/>
      <c r="G17" s="58" t="s">
        <v>87</v>
      </c>
      <c r="H17" s="59" t="s">
        <v>9</v>
      </c>
      <c r="I17" s="26" t="s">
        <v>87</v>
      </c>
    </row>
    <row r="18" spans="1:9" x14ac:dyDescent="0.25">
      <c r="A18" s="61" t="str">
        <f>"Inkomstskatter"</f>
        <v>Inkomstskatter</v>
      </c>
      <c r="B18" s="40" t="s">
        <v>78</v>
      </c>
      <c r="C18" s="41" t="s">
        <v>9</v>
      </c>
      <c r="D18" s="27" t="s">
        <v>78</v>
      </c>
      <c r="E18" s="40"/>
      <c r="F18" s="40"/>
      <c r="G18" s="40" t="s">
        <v>88</v>
      </c>
      <c r="H18" s="41" t="s">
        <v>9</v>
      </c>
      <c r="I18" s="27" t="s">
        <v>88</v>
      </c>
    </row>
    <row r="19" spans="1:9" x14ac:dyDescent="0.25">
      <c r="A19" s="62" t="s">
        <v>32</v>
      </c>
      <c r="B19" s="58" t="s">
        <v>79</v>
      </c>
      <c r="C19" s="59" t="s">
        <v>9</v>
      </c>
      <c r="D19" s="26" t="s">
        <v>79</v>
      </c>
      <c r="E19" s="58"/>
      <c r="F19" s="58"/>
      <c r="G19" s="58" t="s">
        <v>89</v>
      </c>
      <c r="H19" s="59" t="s">
        <v>9</v>
      </c>
      <c r="I19" s="26" t="s">
        <v>89</v>
      </c>
    </row>
  </sheetData>
  <mergeCells count="2">
    <mergeCell ref="B2:D2"/>
    <mergeCell ref="G2:I2"/>
  </mergeCells>
  <pageMargins left="0.7" right="0.7" top="0.75" bottom="0.75" header="0.3" footer="0.3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B28" sqref="B28"/>
    </sheetView>
  </sheetViews>
  <sheetFormatPr defaultRowHeight="15" x14ac:dyDescent="0.25"/>
  <cols>
    <col min="1" max="1" width="32.85546875" customWidth="1"/>
    <col min="4" max="4" width="9.85546875" customWidth="1"/>
    <col min="5" max="5" width="2" customWidth="1"/>
    <col min="6" max="6" width="2.140625" customWidth="1"/>
    <col min="10" max="10" width="6.42578125" customWidth="1"/>
  </cols>
  <sheetData>
    <row r="1" spans="1:9" ht="15.75" x14ac:dyDescent="0.25">
      <c r="A1" s="75" t="s">
        <v>0</v>
      </c>
      <c r="B1" s="76"/>
      <c r="C1" s="65"/>
      <c r="D1" s="63"/>
      <c r="E1" s="64"/>
      <c r="F1" s="66"/>
      <c r="G1" s="67"/>
      <c r="H1" s="66"/>
      <c r="I1" s="63"/>
    </row>
    <row r="2" spans="1:9" x14ac:dyDescent="0.25">
      <c r="A2" s="68" t="s">
        <v>146</v>
      </c>
      <c r="B2" s="72" t="s">
        <v>1</v>
      </c>
      <c r="C2" s="74"/>
      <c r="D2" s="74"/>
      <c r="E2" s="69"/>
      <c r="F2" s="69"/>
      <c r="G2" s="72" t="s">
        <v>2</v>
      </c>
      <c r="H2" s="73"/>
      <c r="I2" s="73"/>
    </row>
    <row r="3" spans="1:9" ht="23.25" x14ac:dyDescent="0.25">
      <c r="A3" s="1" t="str">
        <f>"Mkr"</f>
        <v>Mkr</v>
      </c>
      <c r="B3" s="2" t="s">
        <v>33</v>
      </c>
      <c r="C3" s="2" t="s">
        <v>34</v>
      </c>
      <c r="D3" s="25" t="s">
        <v>35</v>
      </c>
      <c r="E3" s="3"/>
      <c r="F3" s="25"/>
      <c r="G3" s="2" t="s">
        <v>33</v>
      </c>
      <c r="H3" s="2" t="s">
        <v>34</v>
      </c>
      <c r="I3" s="25" t="s">
        <v>35</v>
      </c>
    </row>
    <row r="4" spans="1:9" x14ac:dyDescent="0.25">
      <c r="A4" s="4" t="str">
        <f>"Nettoomsättning"</f>
        <v>Nettoomsättning</v>
      </c>
      <c r="B4" s="5" t="s">
        <v>90</v>
      </c>
      <c r="C4" s="28" t="s">
        <v>9</v>
      </c>
      <c r="D4" s="26" t="s">
        <v>90</v>
      </c>
      <c r="E4" s="6"/>
      <c r="F4" s="6"/>
      <c r="G4" s="6" t="s">
        <v>106</v>
      </c>
      <c r="H4" s="28" t="s">
        <v>9</v>
      </c>
      <c r="I4" s="26" t="s">
        <v>106</v>
      </c>
    </row>
    <row r="5" spans="1:9" x14ac:dyDescent="0.25">
      <c r="A5" s="7" t="str">
        <f>"Kostnad för sålda produkter"</f>
        <v>Kostnad för sålda produkter</v>
      </c>
      <c r="B5" s="8" t="s">
        <v>91</v>
      </c>
      <c r="C5" s="29">
        <v>277</v>
      </c>
      <c r="D5" s="32">
        <v>-78.412999999999997</v>
      </c>
      <c r="E5" s="8"/>
      <c r="F5" s="9"/>
      <c r="G5" s="8" t="s">
        <v>107</v>
      </c>
      <c r="H5" s="29">
        <f>C5</f>
        <v>277</v>
      </c>
      <c r="I5" s="34">
        <v>-80.501000000000005</v>
      </c>
    </row>
    <row r="6" spans="1:9" x14ac:dyDescent="0.25">
      <c r="A6" s="10" t="str">
        <f>"Bruttoresultat"</f>
        <v>Bruttoresultat</v>
      </c>
      <c r="B6" s="11" t="s">
        <v>92</v>
      </c>
      <c r="C6" s="30">
        <f>C5</f>
        <v>277</v>
      </c>
      <c r="D6" s="35">
        <v>23.314</v>
      </c>
      <c r="E6" s="11"/>
      <c r="F6" s="11"/>
      <c r="G6" s="11" t="s">
        <v>108</v>
      </c>
      <c r="H6" s="30">
        <f>C6</f>
        <v>277</v>
      </c>
      <c r="I6" s="33">
        <v>24.855</v>
      </c>
    </row>
    <row r="7" spans="1:9" x14ac:dyDescent="0.25">
      <c r="A7" s="12" t="str">
        <f>"Forsknings- och utvecklingskostnader"</f>
        <v>Forsknings- och utvecklingskostnader</v>
      </c>
      <c r="B7" s="13" t="s">
        <v>93</v>
      </c>
      <c r="C7" s="31" t="s">
        <v>9</v>
      </c>
      <c r="D7" s="26" t="s">
        <v>93</v>
      </c>
      <c r="E7" s="13"/>
      <c r="F7" s="13"/>
      <c r="G7" s="13" t="s">
        <v>93</v>
      </c>
      <c r="H7" s="31" t="s">
        <v>9</v>
      </c>
      <c r="I7" s="26" t="s">
        <v>93</v>
      </c>
    </row>
    <row r="8" spans="1:9" x14ac:dyDescent="0.25">
      <c r="A8" s="14" t="str">
        <f>"Försäljningskostnader"</f>
        <v>Försäljningskostnader</v>
      </c>
      <c r="B8" s="13" t="s">
        <v>94</v>
      </c>
      <c r="C8" s="31">
        <f>-C5</f>
        <v>-277</v>
      </c>
      <c r="D8" s="35">
        <v>-8.3569999999999993</v>
      </c>
      <c r="E8" s="13"/>
      <c r="F8" s="13"/>
      <c r="G8" s="13" t="s">
        <v>109</v>
      </c>
      <c r="H8" s="29">
        <f>C8</f>
        <v>-277</v>
      </c>
      <c r="I8" s="33">
        <v>-9.0329999999999995</v>
      </c>
    </row>
    <row r="9" spans="1:9" x14ac:dyDescent="0.25">
      <c r="A9" s="15" t="str">
        <f>"Administrationskostnader"</f>
        <v>Administrationskostnader</v>
      </c>
      <c r="B9" s="16" t="s">
        <v>95</v>
      </c>
      <c r="C9" s="52" t="s">
        <v>9</v>
      </c>
      <c r="D9" s="26" t="s">
        <v>95</v>
      </c>
      <c r="E9" s="16"/>
      <c r="F9" s="16"/>
      <c r="G9" s="16" t="s">
        <v>110</v>
      </c>
      <c r="H9" s="52" t="s">
        <v>9</v>
      </c>
      <c r="I9" s="26" t="s">
        <v>110</v>
      </c>
    </row>
    <row r="10" spans="1:9" x14ac:dyDescent="0.25">
      <c r="A10" s="12" t="str">
        <f>"Övriga rörelseintäkter och kostnader"</f>
        <v>Övriga rörelseintäkter och kostnader</v>
      </c>
      <c r="B10" s="13" t="s">
        <v>96</v>
      </c>
      <c r="C10" s="48" t="s">
        <v>9</v>
      </c>
      <c r="D10" s="26" t="s">
        <v>96</v>
      </c>
      <c r="E10" s="13"/>
      <c r="F10" s="13"/>
      <c r="G10" s="13" t="s">
        <v>111</v>
      </c>
      <c r="H10" s="48" t="s">
        <v>9</v>
      </c>
      <c r="I10" s="26" t="s">
        <v>111</v>
      </c>
    </row>
    <row r="11" spans="1:9" ht="23.25" x14ac:dyDescent="0.25">
      <c r="A11" s="14" t="str">
        <f>"Resultat från innehav i joint ventures och  intresseföretag"</f>
        <v>Resultat från innehav i joint ventures och  intresseföretag</v>
      </c>
      <c r="B11" s="13" t="s">
        <v>97</v>
      </c>
      <c r="C11" s="48" t="s">
        <v>9</v>
      </c>
      <c r="D11" s="26" t="s">
        <v>97</v>
      </c>
      <c r="E11" s="13"/>
      <c r="F11" s="17"/>
      <c r="G11" s="13" t="s">
        <v>97</v>
      </c>
      <c r="H11" s="48" t="s">
        <v>9</v>
      </c>
      <c r="I11" s="26" t="s">
        <v>97</v>
      </c>
    </row>
    <row r="12" spans="1:9" x14ac:dyDescent="0.25">
      <c r="A12" s="18" t="str">
        <f>"Resultat från övriga aktieinnehav"</f>
        <v>Resultat från övriga aktieinnehav</v>
      </c>
      <c r="B12" s="19" t="s">
        <v>98</v>
      </c>
      <c r="C12" s="56" t="s">
        <v>9</v>
      </c>
      <c r="D12" s="27" t="s">
        <v>98</v>
      </c>
      <c r="E12" s="19"/>
      <c r="F12" s="19"/>
      <c r="G12" s="19" t="s">
        <v>98</v>
      </c>
      <c r="H12" s="56" t="s">
        <v>9</v>
      </c>
      <c r="I12" s="27" t="s">
        <v>98</v>
      </c>
    </row>
    <row r="13" spans="1:9" x14ac:dyDescent="0.25">
      <c r="A13" s="20" t="str">
        <f>"Rörelseresultat"</f>
        <v>Rörelseresultat</v>
      </c>
      <c r="B13" s="21" t="s">
        <v>99</v>
      </c>
      <c r="C13" s="59" t="s">
        <v>9</v>
      </c>
      <c r="D13" s="26" t="s">
        <v>99</v>
      </c>
      <c r="E13" s="21"/>
      <c r="F13" s="22"/>
      <c r="G13" s="21" t="s">
        <v>112</v>
      </c>
      <c r="H13" s="59" t="s">
        <v>9</v>
      </c>
      <c r="I13" s="26" t="s">
        <v>112</v>
      </c>
    </row>
    <row r="14" spans="1:9" x14ac:dyDescent="0.25">
      <c r="A14" s="12" t="str">
        <f>"Ränteintäkter och liknande resultatposter"</f>
        <v>Ränteintäkter och liknande resultatposter</v>
      </c>
      <c r="B14" s="13" t="s">
        <v>100</v>
      </c>
      <c r="C14" s="48" t="s">
        <v>9</v>
      </c>
      <c r="D14" s="26" t="s">
        <v>100</v>
      </c>
      <c r="E14" s="13"/>
      <c r="F14" s="13"/>
      <c r="G14" s="13" t="s">
        <v>100</v>
      </c>
      <c r="H14" s="48" t="s">
        <v>9</v>
      </c>
      <c r="I14" s="26" t="s">
        <v>100</v>
      </c>
    </row>
    <row r="15" spans="1:9" x14ac:dyDescent="0.25">
      <c r="A15" s="12" t="str">
        <f>"Räntekostnader och liknande resultatposter"</f>
        <v>Räntekostnader och liknande resultatposter</v>
      </c>
      <c r="B15" s="13" t="s">
        <v>101</v>
      </c>
      <c r="C15" s="48" t="s">
        <v>9</v>
      </c>
      <c r="D15" s="26" t="s">
        <v>101</v>
      </c>
      <c r="E15" s="13"/>
      <c r="F15" s="13"/>
      <c r="G15" s="13" t="s">
        <v>101</v>
      </c>
      <c r="H15" s="48" t="s">
        <v>9</v>
      </c>
      <c r="I15" s="26" t="s">
        <v>101</v>
      </c>
    </row>
    <row r="16" spans="1:9" x14ac:dyDescent="0.25">
      <c r="A16" s="23" t="str">
        <f>"Övriga finansiella intäkter och kostnader"</f>
        <v>Övriga finansiella intäkter och kostnader</v>
      </c>
      <c r="B16" s="8" t="s">
        <v>102</v>
      </c>
      <c r="C16" s="41" t="s">
        <v>9</v>
      </c>
      <c r="D16" s="27" t="s">
        <v>102</v>
      </c>
      <c r="E16" s="8"/>
      <c r="F16" s="8"/>
      <c r="G16" s="8" t="s">
        <v>102</v>
      </c>
      <c r="H16" s="41" t="s">
        <v>9</v>
      </c>
      <c r="I16" s="27" t="s">
        <v>102</v>
      </c>
    </row>
    <row r="17" spans="1:9" x14ac:dyDescent="0.25">
      <c r="A17" s="24" t="str">
        <f>"Resultat efter finansiella poster"</f>
        <v>Resultat efter finansiella poster</v>
      </c>
      <c r="B17" s="21" t="s">
        <v>103</v>
      </c>
      <c r="C17" s="59" t="s">
        <v>9</v>
      </c>
      <c r="D17" s="26" t="s">
        <v>103</v>
      </c>
      <c r="E17" s="21"/>
      <c r="F17" s="21"/>
      <c r="G17" s="21" t="s">
        <v>113</v>
      </c>
      <c r="H17" s="59" t="s">
        <v>9</v>
      </c>
      <c r="I17" s="26" t="s">
        <v>113</v>
      </c>
    </row>
    <row r="18" spans="1:9" x14ac:dyDescent="0.25">
      <c r="A18" s="23" t="str">
        <f>"Inkomstskatter"</f>
        <v>Inkomstskatter</v>
      </c>
      <c r="B18" s="8" t="s">
        <v>104</v>
      </c>
      <c r="C18" s="41" t="s">
        <v>9</v>
      </c>
      <c r="D18" s="27" t="s">
        <v>104</v>
      </c>
      <c r="E18" s="8"/>
      <c r="F18" s="8"/>
      <c r="G18" s="8" t="s">
        <v>114</v>
      </c>
      <c r="H18" s="41" t="s">
        <v>9</v>
      </c>
      <c r="I18" s="27" t="s">
        <v>114</v>
      </c>
    </row>
    <row r="19" spans="1:9" x14ac:dyDescent="0.25">
      <c r="A19" s="24" t="s">
        <v>32</v>
      </c>
      <c r="B19" s="21" t="s">
        <v>105</v>
      </c>
      <c r="C19" s="59" t="s">
        <v>9</v>
      </c>
      <c r="D19" s="26" t="s">
        <v>105</v>
      </c>
      <c r="E19" s="21"/>
      <c r="F19" s="21"/>
      <c r="G19" s="21" t="s">
        <v>115</v>
      </c>
      <c r="H19" s="59" t="s">
        <v>9</v>
      </c>
      <c r="I19" s="26" t="s">
        <v>115</v>
      </c>
    </row>
  </sheetData>
  <mergeCells count="3">
    <mergeCell ref="G2:I2"/>
    <mergeCell ref="A1:B1"/>
    <mergeCell ref="B2:D2"/>
  </mergeCells>
  <pageMargins left="0.7" right="0.7" top="0.75" bottom="0.75" header="0.3" footer="0.3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sqref="A1:XFD21"/>
    </sheetView>
  </sheetViews>
  <sheetFormatPr defaultRowHeight="15" x14ac:dyDescent="0.25"/>
  <cols>
    <col min="1" max="1" width="33.7109375" customWidth="1"/>
    <col min="2" max="2" width="9.7109375" customWidth="1"/>
    <col min="3" max="3" width="8.7109375" customWidth="1"/>
    <col min="5" max="5" width="2.7109375" customWidth="1"/>
    <col min="6" max="6" width="3" customWidth="1"/>
    <col min="7" max="7" width="8" bestFit="1" customWidth="1"/>
    <col min="8" max="8" width="8.140625" customWidth="1"/>
    <col min="10" max="10" width="4.5703125" customWidth="1"/>
    <col min="11" max="11" width="12.28515625" style="71" customWidth="1"/>
  </cols>
  <sheetData>
    <row r="1" spans="1:9" ht="15.75" x14ac:dyDescent="0.25">
      <c r="A1" s="75" t="s">
        <v>0</v>
      </c>
      <c r="B1" s="76"/>
      <c r="D1" s="63"/>
      <c r="E1" s="64"/>
      <c r="F1" s="66"/>
      <c r="G1" s="67"/>
      <c r="H1" s="66"/>
      <c r="I1" s="63"/>
    </row>
    <row r="2" spans="1:9" x14ac:dyDescent="0.25">
      <c r="A2" s="68" t="s">
        <v>148</v>
      </c>
      <c r="B2" s="72" t="s">
        <v>1</v>
      </c>
      <c r="C2" s="74"/>
      <c r="D2" s="74"/>
      <c r="E2" s="69"/>
      <c r="F2" s="69"/>
      <c r="G2" s="72" t="s">
        <v>2</v>
      </c>
      <c r="H2" s="73"/>
      <c r="I2" s="73"/>
    </row>
    <row r="3" spans="1:9" ht="23.25" x14ac:dyDescent="0.25">
      <c r="A3" s="1" t="str">
        <f>"Mkr"</f>
        <v>Mkr</v>
      </c>
      <c r="B3" s="2" t="s">
        <v>33</v>
      </c>
      <c r="C3" s="2" t="s">
        <v>34</v>
      </c>
      <c r="D3" s="25" t="s">
        <v>35</v>
      </c>
      <c r="E3" s="3"/>
      <c r="F3" s="25"/>
      <c r="G3" s="2" t="s">
        <v>33</v>
      </c>
      <c r="H3" s="2" t="s">
        <v>34</v>
      </c>
      <c r="I3" s="25" t="s">
        <v>35</v>
      </c>
    </row>
    <row r="4" spans="1:9" x14ac:dyDescent="0.25">
      <c r="A4" s="36" t="str">
        <f>"Nettoomsättning"</f>
        <v>Nettoomsättning</v>
      </c>
      <c r="B4" s="26" t="s">
        <v>116</v>
      </c>
      <c r="C4" s="37" t="s">
        <v>9</v>
      </c>
      <c r="D4" s="26" t="s">
        <v>116</v>
      </c>
      <c r="E4" s="38"/>
      <c r="F4" s="38"/>
      <c r="G4" s="38" t="s">
        <v>132</v>
      </c>
      <c r="H4" s="37" t="s">
        <v>9</v>
      </c>
      <c r="I4" s="26" t="s">
        <v>132</v>
      </c>
    </row>
    <row r="5" spans="1:9" x14ac:dyDescent="0.25">
      <c r="A5" s="39" t="str">
        <f>"Kostnad för sålda produkter"</f>
        <v>Kostnad för sålda produkter</v>
      </c>
      <c r="B5" s="40" t="s">
        <v>117</v>
      </c>
      <c r="C5" s="41">
        <v>1292</v>
      </c>
      <c r="D5" s="32">
        <v>-317.76299999999998</v>
      </c>
      <c r="E5" s="40"/>
      <c r="F5" s="42"/>
      <c r="G5" s="40" t="s">
        <v>133</v>
      </c>
      <c r="H5" s="41">
        <f>C5</f>
        <v>1292</v>
      </c>
      <c r="I5" s="34">
        <v>-325.60300000000001</v>
      </c>
    </row>
    <row r="6" spans="1:9" x14ac:dyDescent="0.25">
      <c r="A6" s="43" t="str">
        <f>"Bruttoresultat"</f>
        <v>Bruttoresultat</v>
      </c>
      <c r="B6" s="44" t="s">
        <v>118</v>
      </c>
      <c r="C6" s="45">
        <f>C5</f>
        <v>1292</v>
      </c>
      <c r="D6" s="35">
        <v>100.598</v>
      </c>
      <c r="E6" s="44"/>
      <c r="F6" s="44"/>
      <c r="G6" s="44" t="s">
        <v>134</v>
      </c>
      <c r="H6" s="45">
        <f>C6</f>
        <v>1292</v>
      </c>
      <c r="I6" s="33">
        <v>106.377</v>
      </c>
    </row>
    <row r="7" spans="1:9" x14ac:dyDescent="0.25">
      <c r="A7" s="46" t="str">
        <f>"Forsknings- och utvecklingskostnader"</f>
        <v>Forsknings- och utvecklingskostnader</v>
      </c>
      <c r="B7" s="47" t="s">
        <v>119</v>
      </c>
      <c r="C7" s="48" t="s">
        <v>9</v>
      </c>
      <c r="D7" s="26" t="s">
        <v>119</v>
      </c>
      <c r="E7" s="47"/>
      <c r="F7" s="47"/>
      <c r="G7" s="47" t="s">
        <v>119</v>
      </c>
      <c r="H7" s="48" t="s">
        <v>9</v>
      </c>
      <c r="I7" s="26" t="s">
        <v>119</v>
      </c>
    </row>
    <row r="8" spans="1:9" x14ac:dyDescent="0.25">
      <c r="A8" s="49" t="str">
        <f>"Försäljningskostnader"</f>
        <v>Försäljningskostnader</v>
      </c>
      <c r="B8" s="47" t="s">
        <v>120</v>
      </c>
      <c r="C8" s="48">
        <f>-C5</f>
        <v>-1292</v>
      </c>
      <c r="D8" s="35">
        <v>-31.774999999999999</v>
      </c>
      <c r="E8" s="47"/>
      <c r="F8" s="47"/>
      <c r="G8" s="47" t="s">
        <v>135</v>
      </c>
      <c r="H8" s="41">
        <f>C8</f>
        <v>-1292</v>
      </c>
      <c r="I8" s="33">
        <v>-34.329000000000001</v>
      </c>
    </row>
    <row r="9" spans="1:9" x14ac:dyDescent="0.25">
      <c r="A9" s="50" t="str">
        <f>"Administrationskostnader"</f>
        <v>Administrationskostnader</v>
      </c>
      <c r="B9" s="51" t="s">
        <v>121</v>
      </c>
      <c r="C9" s="52" t="s">
        <v>9</v>
      </c>
      <c r="D9" s="26" t="s">
        <v>121</v>
      </c>
      <c r="E9" s="51"/>
      <c r="F9" s="51"/>
      <c r="G9" s="51" t="s">
        <v>136</v>
      </c>
      <c r="H9" s="52" t="s">
        <v>9</v>
      </c>
      <c r="I9" s="26" t="s">
        <v>136</v>
      </c>
    </row>
    <row r="10" spans="1:9" x14ac:dyDescent="0.25">
      <c r="A10" s="46" t="str">
        <f>"Övriga rörelseintäkter och kostnader"</f>
        <v>Övriga rörelseintäkter och kostnader</v>
      </c>
      <c r="B10" s="47" t="s">
        <v>122</v>
      </c>
      <c r="C10" s="48" t="s">
        <v>9</v>
      </c>
      <c r="D10" s="26" t="s">
        <v>122</v>
      </c>
      <c r="E10" s="47"/>
      <c r="F10" s="47"/>
      <c r="G10" s="47" t="s">
        <v>137</v>
      </c>
      <c r="H10" s="48" t="s">
        <v>9</v>
      </c>
      <c r="I10" s="26" t="s">
        <v>137</v>
      </c>
    </row>
    <row r="11" spans="1:9" ht="23.25" x14ac:dyDescent="0.25">
      <c r="A11" s="49" t="str">
        <f>"Resultat från innehav i joint ventures och  intresseföretag"</f>
        <v>Resultat från innehav i joint ventures och  intresseföretag</v>
      </c>
      <c r="B11" s="47" t="s">
        <v>123</v>
      </c>
      <c r="C11" s="48" t="s">
        <v>9</v>
      </c>
      <c r="D11" s="26" t="s">
        <v>123</v>
      </c>
      <c r="E11" s="47"/>
      <c r="F11" s="53"/>
      <c r="G11" s="47" t="s">
        <v>123</v>
      </c>
      <c r="H11" s="48" t="s">
        <v>9</v>
      </c>
      <c r="I11" s="26" t="s">
        <v>123</v>
      </c>
    </row>
    <row r="12" spans="1:9" x14ac:dyDescent="0.25">
      <c r="A12" s="54" t="str">
        <f>"Resultat från övriga aktieinnehav"</f>
        <v>Resultat från övriga aktieinnehav</v>
      </c>
      <c r="B12" s="55" t="s">
        <v>124</v>
      </c>
      <c r="C12" s="56" t="s">
        <v>9</v>
      </c>
      <c r="D12" s="27" t="s">
        <v>124</v>
      </c>
      <c r="E12" s="55"/>
      <c r="F12" s="55"/>
      <c r="G12" s="55" t="s">
        <v>124</v>
      </c>
      <c r="H12" s="56" t="s">
        <v>9</v>
      </c>
      <c r="I12" s="27" t="s">
        <v>124</v>
      </c>
    </row>
    <row r="13" spans="1:9" x14ac:dyDescent="0.25">
      <c r="A13" s="57" t="str">
        <f>"Rörelseresultat"</f>
        <v>Rörelseresultat</v>
      </c>
      <c r="B13" s="58" t="s">
        <v>125</v>
      </c>
      <c r="C13" s="59" t="s">
        <v>9</v>
      </c>
      <c r="D13" s="26" t="s">
        <v>125</v>
      </c>
      <c r="E13" s="58"/>
      <c r="F13" s="60"/>
      <c r="G13" s="58" t="s">
        <v>138</v>
      </c>
      <c r="H13" s="59" t="s">
        <v>9</v>
      </c>
      <c r="I13" s="26" t="s">
        <v>138</v>
      </c>
    </row>
    <row r="14" spans="1:9" x14ac:dyDescent="0.25">
      <c r="A14" s="46" t="str">
        <f>"Ränteintäkter och liknande resultatposter"</f>
        <v>Ränteintäkter och liknande resultatposter</v>
      </c>
      <c r="B14" s="47" t="s">
        <v>126</v>
      </c>
      <c r="C14" s="48" t="s">
        <v>9</v>
      </c>
      <c r="D14" s="26" t="s">
        <v>126</v>
      </c>
      <c r="E14" s="47"/>
      <c r="F14" s="47"/>
      <c r="G14" s="47" t="s">
        <v>126</v>
      </c>
      <c r="H14" s="48" t="s">
        <v>9</v>
      </c>
      <c r="I14" s="26" t="s">
        <v>126</v>
      </c>
    </row>
    <row r="15" spans="1:9" x14ac:dyDescent="0.25">
      <c r="A15" s="46" t="str">
        <f>"Räntekostnader och liknande resultatposter"</f>
        <v>Räntekostnader och liknande resultatposter</v>
      </c>
      <c r="B15" s="47" t="s">
        <v>127</v>
      </c>
      <c r="C15" s="48" t="s">
        <v>9</v>
      </c>
      <c r="D15" s="26" t="s">
        <v>127</v>
      </c>
      <c r="E15" s="47"/>
      <c r="F15" s="47"/>
      <c r="G15" s="47" t="s">
        <v>139</v>
      </c>
      <c r="H15" s="48" t="s">
        <v>9</v>
      </c>
      <c r="I15" s="26" t="s">
        <v>139</v>
      </c>
    </row>
    <row r="16" spans="1:9" x14ac:dyDescent="0.25">
      <c r="A16" s="61" t="str">
        <f>"Övriga finansiella intäkter och kostnader"</f>
        <v>Övriga finansiella intäkter och kostnader</v>
      </c>
      <c r="B16" s="40" t="s">
        <v>128</v>
      </c>
      <c r="C16" s="41" t="s">
        <v>9</v>
      </c>
      <c r="D16" s="27" t="s">
        <v>128</v>
      </c>
      <c r="E16" s="40"/>
      <c r="F16" s="40"/>
      <c r="G16" s="40" t="s">
        <v>140</v>
      </c>
      <c r="H16" s="41" t="s">
        <v>9</v>
      </c>
      <c r="I16" s="27" t="s">
        <v>140</v>
      </c>
    </row>
    <row r="17" spans="1:9" x14ac:dyDescent="0.25">
      <c r="A17" s="62" t="str">
        <f>"Resultat efter finansiella poster"</f>
        <v>Resultat efter finansiella poster</v>
      </c>
      <c r="B17" s="58" t="s">
        <v>129</v>
      </c>
      <c r="C17" s="59" t="s">
        <v>9</v>
      </c>
      <c r="D17" s="26" t="s">
        <v>129</v>
      </c>
      <c r="E17" s="58"/>
      <c r="F17" s="58"/>
      <c r="G17" s="58" t="s">
        <v>141</v>
      </c>
      <c r="H17" s="59" t="s">
        <v>9</v>
      </c>
      <c r="I17" s="26" t="s">
        <v>141</v>
      </c>
    </row>
    <row r="18" spans="1:9" x14ac:dyDescent="0.25">
      <c r="A18" s="61" t="str">
        <f>"Inkomstskatter"</f>
        <v>Inkomstskatter</v>
      </c>
      <c r="B18" s="40" t="s">
        <v>130</v>
      </c>
      <c r="C18" s="41" t="s">
        <v>9</v>
      </c>
      <c r="D18" s="27" t="s">
        <v>130</v>
      </c>
      <c r="E18" s="40"/>
      <c r="F18" s="40"/>
      <c r="G18" s="40" t="s">
        <v>142</v>
      </c>
      <c r="H18" s="41" t="s">
        <v>9</v>
      </c>
      <c r="I18" s="27" t="s">
        <v>142</v>
      </c>
    </row>
    <row r="19" spans="1:9" x14ac:dyDescent="0.25">
      <c r="A19" s="62" t="s">
        <v>32</v>
      </c>
      <c r="B19" s="58" t="s">
        <v>131</v>
      </c>
      <c r="C19" s="59" t="s">
        <v>9</v>
      </c>
      <c r="D19" s="26" t="s">
        <v>131</v>
      </c>
      <c r="E19" s="58"/>
      <c r="F19" s="58"/>
      <c r="G19" s="58" t="s">
        <v>143</v>
      </c>
      <c r="H19" s="59" t="s">
        <v>9</v>
      </c>
      <c r="I19" s="26" t="s">
        <v>143</v>
      </c>
    </row>
  </sheetData>
  <mergeCells count="3">
    <mergeCell ref="A1:B1"/>
    <mergeCell ref="B2:D2"/>
    <mergeCell ref="G2:I2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Helåret 2019</vt:lpstr>
    </vt:vector>
  </TitlesOfParts>
  <Company>VolvoIT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Andersson John</dc:creator>
  <cp:lastModifiedBy>Christensson Anders</cp:lastModifiedBy>
  <cp:lastPrinted>2020-04-03T07:43:10Z</cp:lastPrinted>
  <dcterms:created xsi:type="dcterms:W3CDTF">2020-02-24T20:03:13Z</dcterms:created>
  <dcterms:modified xsi:type="dcterms:W3CDTF">2020-04-06T11:19:16Z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